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kg\Desktop\"/>
    </mc:Choice>
  </mc:AlternateContent>
  <xr:revisionPtr revIDLastSave="0" documentId="13_ncr:1_{F30AA9D1-C0B9-4A69-AF95-32FB20F27320}" xr6:coauthVersionLast="47" xr6:coauthVersionMax="47" xr10:uidLastSave="{00000000-0000-0000-0000-000000000000}"/>
  <bookViews>
    <workbookView xWindow="28680" yWindow="525" windowWidth="29040" windowHeight="15720" tabRatio="500" xr2:uid="{00000000-000D-0000-FFFF-FFFF00000000}"/>
  </bookViews>
  <sheets>
    <sheet name="Client 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2" i="1" l="1"/>
  <c r="C60" i="1"/>
  <c r="B60" i="1"/>
  <c r="E60" i="1" s="1"/>
  <c r="D59" i="1"/>
  <c r="E59" i="1" s="1"/>
  <c r="E58" i="1"/>
  <c r="D58" i="1"/>
  <c r="D57" i="1"/>
  <c r="E57" i="1" s="1"/>
  <c r="D56" i="1"/>
  <c r="E56" i="1" s="1"/>
  <c r="D55" i="1"/>
  <c r="D60" i="1" s="1"/>
  <c r="C52" i="1"/>
  <c r="B52" i="1"/>
  <c r="D51" i="1"/>
  <c r="E51" i="1" s="1"/>
  <c r="D50" i="1"/>
  <c r="E50" i="1" s="1"/>
  <c r="E49" i="1"/>
  <c r="D49" i="1"/>
  <c r="D52" i="1" s="1"/>
  <c r="E52" i="1" s="1"/>
  <c r="C46" i="1"/>
  <c r="B46" i="1"/>
  <c r="D45" i="1"/>
  <c r="E45" i="1" s="1"/>
  <c r="E44" i="1"/>
  <c r="D44" i="1"/>
  <c r="D43" i="1"/>
  <c r="E43" i="1" s="1"/>
  <c r="D42" i="1"/>
  <c r="D46" i="1" s="1"/>
  <c r="C39" i="1"/>
  <c r="B39" i="1"/>
  <c r="D38" i="1"/>
  <c r="E38" i="1" s="1"/>
  <c r="D37" i="1"/>
  <c r="E37" i="1" s="1"/>
  <c r="D36" i="1"/>
  <c r="D39" i="1" s="1"/>
  <c r="E39" i="1" s="1"/>
  <c r="E35" i="1"/>
  <c r="D35" i="1"/>
  <c r="C32" i="1"/>
  <c r="B32" i="1"/>
  <c r="D31" i="1"/>
  <c r="E31" i="1" s="1"/>
  <c r="E30" i="1"/>
  <c r="D30" i="1"/>
  <c r="D29" i="1"/>
  <c r="E29" i="1" s="1"/>
  <c r="D28" i="1"/>
  <c r="D32" i="1" s="1"/>
  <c r="E27" i="1"/>
  <c r="D27" i="1"/>
  <c r="J24" i="1"/>
  <c r="C24" i="1"/>
  <c r="B24" i="1"/>
  <c r="D23" i="1"/>
  <c r="E23" i="1" s="1"/>
  <c r="D22" i="1"/>
  <c r="E22" i="1" s="1"/>
  <c r="D21" i="1"/>
  <c r="E21" i="1" s="1"/>
  <c r="E20" i="1"/>
  <c r="D20" i="1"/>
  <c r="D19" i="1"/>
  <c r="E19" i="1" s="1"/>
  <c r="C16" i="1"/>
  <c r="B16" i="1"/>
  <c r="B62" i="1" s="1"/>
  <c r="E15" i="1"/>
  <c r="D15" i="1"/>
  <c r="D14" i="1"/>
  <c r="E14" i="1" s="1"/>
  <c r="D13" i="1"/>
  <c r="E13" i="1" s="1"/>
  <c r="D12" i="1"/>
  <c r="D16" i="1" s="1"/>
  <c r="E11" i="1"/>
  <c r="D11" i="1"/>
  <c r="E46" i="1" l="1"/>
  <c r="J23" i="1"/>
  <c r="J25" i="1"/>
  <c r="J27" i="1" s="1"/>
  <c r="J28" i="1" s="1"/>
  <c r="D62" i="1"/>
  <c r="E62" i="1" s="1"/>
  <c r="E32" i="1"/>
  <c r="E12" i="1"/>
  <c r="E36" i="1"/>
  <c r="E55" i="1"/>
  <c r="E16" i="1"/>
  <c r="E42" i="1"/>
  <c r="D24" i="1"/>
  <c r="E24" i="1" s="1"/>
  <c r="E28" i="1"/>
</calcChain>
</file>

<file path=xl/sharedStrings.xml><?xml version="1.0" encoding="utf-8"?>
<sst xmlns="http://schemas.openxmlformats.org/spreadsheetml/2006/main" count="90" uniqueCount="90">
  <si>
    <t>SPRINT 2 — PARTICIPANT INSTRUCTIONS</t>
  </si>
  <si>
    <t>Edit blue cells only — all totals calculate automatically</t>
  </si>
  <si>
    <t>Sponsorship Task · Balance the budget to the $250m cost cap</t>
  </si>
  <si>
    <t>Team Name:</t>
  </si>
  <si>
    <t>YOUR OBJECTIVE</t>
  </si>
  <si>
    <t>Team / Season:</t>
  </si>
  <si>
    <t>Currency:</t>
  </si>
  <si>
    <t>USD</t>
  </si>
  <si>
    <t>Rework the Budget ($) column so your regulated spend is $250,000,000 or less.</t>
  </si>
  <si>
    <t>Prepared by:</t>
  </si>
  <si>
    <t>The starting budget is OVER the cap — your team must decide where to cut.</t>
  </si>
  <si>
    <t>Date:</t>
  </si>
  <si>
    <t>⚠  IMPORTANT: DRIVER SALARIES ARE NOT INCLUDED IN THE CAP</t>
  </si>
  <si>
    <t>Cost Category</t>
  </si>
  <si>
    <t>Budget ($)</t>
  </si>
  <si>
    <t>Actual ($)</t>
  </si>
  <si>
    <t>Variance ($)</t>
  </si>
  <si>
    <t>Var %</t>
  </si>
  <si>
    <t>Notes</t>
  </si>
  <si>
    <t>Driver salaries (row 27) do NOT count towards the $250m cost cap.</t>
  </si>
  <si>
    <t>RESEARCH &amp; DEVELOPMENT</t>
  </si>
  <si>
    <t>Changing this line will not move you any closer to the cap.</t>
  </si>
  <si>
    <t>Aerodynamics (wind tunnel)</t>
  </si>
  <si>
    <t>TOTAL SEASON COST (row 62) includes drivers, so it can sit above $250m.</t>
  </si>
  <si>
    <t>CFD &amp; computational simulation</t>
  </si>
  <si>
    <t>Advanced materials research</t>
  </si>
  <si>
    <t>WHAT TO DO</t>
  </si>
  <si>
    <t>R&amp;D engineers — salaries</t>
  </si>
  <si>
    <t>Fill in your Team Name, Prepared by and Date (column B, top of sheet).</t>
  </si>
  <si>
    <t>Prototype &amp; test components</t>
  </si>
  <si>
    <t>Review every cost line in the Budget ($) column (the blue numbers).</t>
  </si>
  <si>
    <t>Subtotal — Research &amp; Development</t>
  </si>
  <si>
    <t>Reduce, reallocate or remove costs until the check below shows WITHIN CAP.</t>
  </si>
  <si>
    <t>Use the Notes column (F) to explain the reasoning behind each change.</t>
  </si>
  <si>
    <t>MANUFACTURING</t>
  </si>
  <si>
    <t>Leave the Actual ($) column at zero — it is not used in this sprint.</t>
  </si>
  <si>
    <t>Carbon fibre composites</t>
  </si>
  <si>
    <t>Do not edit subtotals, totals or formulas — they update automatically.</t>
  </si>
  <si>
    <t>Machined components</t>
  </si>
  <si>
    <t>Be ready to present your top 3 trade-offs and why you made them.</t>
  </si>
  <si>
    <t>3D printing &amp; rapid prototyping</t>
  </si>
  <si>
    <t>Gearbox &amp; transmission</t>
  </si>
  <si>
    <t>LIVE COST CAP CHECK  (updates automatically)</t>
  </si>
  <si>
    <t>Electronics &amp; control systems</t>
  </si>
  <si>
    <t>Total season cost (Budget)</t>
  </si>
  <si>
    <t>Subtotal — Manufacturing</t>
  </si>
  <si>
    <t>Less: driver salaries (excluded from cap)</t>
  </si>
  <si>
    <t>Regulated spend (counts towards the cap)</t>
  </si>
  <si>
    <t>TEAM OPERATIONS</t>
  </si>
  <si>
    <t>Cost cap limit</t>
  </si>
  <si>
    <t>Driver salaries (excl. cost cap)</t>
  </si>
  <si>
    <t>Headroom / (over cap)</t>
  </si>
  <si>
    <t>Engineering staff — salaries</t>
  </si>
  <si>
    <t>Status</t>
  </si>
  <si>
    <t>Mechanics &amp; pit crew</t>
  </si>
  <si>
    <t>Support staff (logistics, admin)</t>
  </si>
  <si>
    <t>RULES &amp; TIPS</t>
  </si>
  <si>
    <t>Simulator operations</t>
  </si>
  <si>
    <t>•  No budget line can go below $0.</t>
  </si>
  <si>
    <t>Subtotal — Team Operations</t>
  </si>
  <si>
    <t>•  Think like a Team Principal: what do you protect, and what can you live without?</t>
  </si>
  <si>
    <t>•  R&amp;D and Manufacturing cuts hit car performance — expect to justify them.</t>
  </si>
  <si>
    <t>RACE WEEKEND &amp; LOGISTICS</t>
  </si>
  <si>
    <t>•  Marketing &amp; sponsor fulfilment costs keep sponsors happy — cut with care.</t>
  </si>
  <si>
    <t>Freight &amp; shipping (per season)</t>
  </si>
  <si>
    <t>•  Contingency is there for a reason — removing it entirely is a risk.</t>
  </si>
  <si>
    <t>Travel &amp; accommodation</t>
  </si>
  <si>
    <t>Hospitality &amp; paddock facilities</t>
  </si>
  <si>
    <t>Tyres &amp; consumables</t>
  </si>
  <si>
    <t>Subtotal — Race Weekend &amp; Logistics</t>
  </si>
  <si>
    <t>MARKETING &amp; COMMERCIAL</t>
  </si>
  <si>
    <t>Marketing campaigns &amp; branding</t>
  </si>
  <si>
    <t>Sponsor fulfilment costs</t>
  </si>
  <si>
    <t>Social media &amp; digital content</t>
  </si>
  <si>
    <t>Merchandise production</t>
  </si>
  <si>
    <t>Subtotal — Marketing &amp; Commercial</t>
  </si>
  <si>
    <t>POWER UNIT (if applicable)</t>
  </si>
  <si>
    <t>Power unit lease / supply fee</t>
  </si>
  <si>
    <t>PU engineering support</t>
  </si>
  <si>
    <t>ERS development</t>
  </si>
  <si>
    <t>Subtotal — Power Unit (If Applicable)</t>
  </si>
  <si>
    <t>OVERHEADS &amp; OTHER</t>
  </si>
  <si>
    <t>Factory rent &amp; facilities</t>
  </si>
  <si>
    <t>IT infrastructure &amp; software</t>
  </si>
  <si>
    <t>Legal &amp; regulatory costs</t>
  </si>
  <si>
    <t>Insurance</t>
  </si>
  <si>
    <t>Miscellaneous / contingency</t>
  </si>
  <si>
    <t>Subtotal — Overheads &amp; Other</t>
  </si>
  <si>
    <t>TOTAL SEASON COST</t>
  </si>
  <si>
    <t>TEAM COST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</si>
</sst>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&quot;($&quot;#,##0\);\-"/>
    <numFmt numFmtId="165" formatCode="0.0%"/>
  </numFmts>
  <fonts count="17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i/>
      <sz val="9"/>
      <color rgb="FF888888"/>
      <name val="Arial"/>
      <charset val="1"/>
    </font>
    <font>
      <b/>
      <sz val="10"/>
      <color rgb="FF000000"/>
      <name val="Arial"/>
      <charset val="1"/>
    </font>
    <font>
      <sz val="10"/>
      <color rgb="FF0000FF"/>
      <name val="Arial"/>
      <charset val="1"/>
    </font>
    <font>
      <b/>
      <sz val="10"/>
      <color rgb="FFFFFFFF"/>
      <name val="Arial"/>
      <charset val="1"/>
    </font>
    <font>
      <sz val="10"/>
      <color rgb="FF000000"/>
      <name val="Arial"/>
      <charset val="1"/>
    </font>
    <font>
      <b/>
      <sz val="9"/>
      <color rgb="FFFFFFFF"/>
      <name val="Arial"/>
      <charset val="1"/>
    </font>
    <font>
      <b/>
      <sz val="11"/>
      <color rgb="FFFFFFFF"/>
      <name val="Arial"/>
      <charset val="1"/>
    </font>
    <font>
      <b/>
      <sz val="14"/>
      <color rgb="FFFFFFFF"/>
      <name val="Arial"/>
    </font>
    <font>
      <i/>
      <sz val="10"/>
      <color rgb="FF555555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F3460"/>
      <name val="Arial"/>
    </font>
    <font>
      <sz val="10"/>
      <name val="Arial"/>
    </font>
    <font>
      <b/>
      <sz val="10"/>
      <name val="Arial"/>
    </font>
  </fonts>
  <fills count="16">
    <fill>
      <patternFill patternType="none"/>
    </fill>
    <fill>
      <patternFill patternType="gray125"/>
    </fill>
    <fill>
      <patternFill patternType="solid">
        <fgColor rgb="FF1A1A2E"/>
        <bgColor rgb="FF16213E"/>
      </patternFill>
    </fill>
    <fill>
      <patternFill patternType="solid">
        <fgColor rgb="FFFFFDE7"/>
        <bgColor rgb="FFFFFFFF"/>
      </patternFill>
    </fill>
    <fill>
      <patternFill patternType="solid">
        <fgColor rgb="FF16213E"/>
        <bgColor rgb="FF1A1A2E"/>
      </patternFill>
    </fill>
    <fill>
      <patternFill patternType="solid">
        <fgColor rgb="FFF0F4FF"/>
        <bgColor rgb="FFEDF7ED"/>
      </patternFill>
    </fill>
    <fill>
      <patternFill patternType="solid">
        <fgColor rgb="FFEDF7ED"/>
        <bgColor rgb="FFF0F4FF"/>
      </patternFill>
    </fill>
    <fill>
      <patternFill patternType="solid">
        <fgColor rgb="FFFFFFFF"/>
        <bgColor rgb="FFFFFDE7"/>
      </patternFill>
    </fill>
    <fill>
      <patternFill patternType="solid">
        <fgColor rgb="FF0F3460"/>
        <bgColor rgb="FF16213E"/>
      </patternFill>
    </fill>
    <fill>
      <patternFill patternType="solid">
        <fgColor rgb="FFE94560"/>
        <bgColor rgb="FF993366"/>
      </patternFill>
    </fill>
    <fill>
      <patternFill patternType="solid">
        <fgColor rgb="FF1A1A2E"/>
      </patternFill>
    </fill>
    <fill>
      <patternFill patternType="solid">
        <fgColor rgb="FF16213E"/>
      </patternFill>
    </fill>
    <fill>
      <patternFill patternType="solid">
        <fgColor rgb="FFE94560"/>
      </patternFill>
    </fill>
    <fill>
      <patternFill patternType="solid">
        <fgColor rgb="FFFDECEF"/>
      </patternFill>
    </fill>
    <fill>
      <patternFill patternType="solid">
        <fgColor rgb="FFF0F4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thin">
        <color rgb="FFCCCCCC"/>
      </right>
      <top style="thin">
        <color rgb="FFCCCCCC"/>
      </top>
      <bottom style="medium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medium">
        <color indexed="64"/>
      </bottom>
      <diagonal/>
    </border>
    <border>
      <left style="thin">
        <color rgb="FFBFC5D2"/>
      </left>
      <right style="medium">
        <color indexed="64"/>
      </right>
      <top style="thin">
        <color rgb="FFBFC5D2"/>
      </top>
      <bottom style="thin">
        <color rgb="FFBFC5D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4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right" vertical="center"/>
    </xf>
    <xf numFmtId="164" fontId="4" fillId="6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164" fontId="4" fillId="7" borderId="1" xfId="0" applyNumberFormat="1" applyFont="1" applyFill="1" applyBorder="1" applyAlignment="1">
      <alignment horizontal="right" vertical="center"/>
    </xf>
    <xf numFmtId="164" fontId="7" fillId="8" borderId="1" xfId="0" applyNumberFormat="1" applyFont="1" applyFill="1" applyBorder="1" applyAlignment="1">
      <alignment horizontal="right" vertical="center"/>
    </xf>
    <xf numFmtId="165" fontId="7" fillId="8" borderId="1" xfId="0" applyNumberFormat="1" applyFont="1" applyFill="1" applyBorder="1" applyAlignment="1">
      <alignment horizontal="right" vertical="center"/>
    </xf>
    <xf numFmtId="0" fontId="15" fillId="14" borderId="2" xfId="0" applyFont="1" applyFill="1" applyBorder="1" applyAlignment="1">
      <alignment vertical="center" indent="1"/>
    </xf>
    <xf numFmtId="0" fontId="15" fillId="15" borderId="2" xfId="0" applyFont="1" applyFill="1" applyBorder="1" applyAlignment="1">
      <alignment vertical="center" indent="1"/>
    </xf>
    <xf numFmtId="0" fontId="16" fillId="14" borderId="2" xfId="0" applyFont="1" applyFill="1" applyBorder="1" applyAlignment="1">
      <alignment vertical="center" indent="1"/>
    </xf>
    <xf numFmtId="0" fontId="16" fillId="15" borderId="2" xfId="0" applyFont="1" applyFill="1" applyBorder="1" applyAlignment="1">
      <alignment vertical="center" inden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0" fillId="0" borderId="7" xfId="0" applyBorder="1"/>
    <xf numFmtId="0" fontId="3" fillId="0" borderId="6" xfId="0" applyFont="1" applyBorder="1" applyAlignment="1">
      <alignment horizontal="left" vertical="center" indent="1"/>
    </xf>
    <xf numFmtId="0" fontId="4" fillId="3" borderId="0" xfId="0" applyFont="1" applyFill="1" applyBorder="1" applyAlignment="1">
      <alignment horizontal="left" vertical="center" indent="1"/>
    </xf>
    <xf numFmtId="0" fontId="0" fillId="0" borderId="0" xfId="0" applyBorder="1"/>
    <xf numFmtId="0" fontId="0" fillId="0" borderId="7" xfId="0" applyBorder="1"/>
    <xf numFmtId="0" fontId="0" fillId="0" borderId="6" xfId="0" applyBorder="1"/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indent="1"/>
    </xf>
    <xf numFmtId="0" fontId="6" fillId="5" borderId="8" xfId="0" applyFont="1" applyFill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6" fillId="7" borderId="8" xfId="0" applyFont="1" applyFill="1" applyBorder="1" applyAlignment="1">
      <alignment horizontal="left" vertical="center" indent="1"/>
    </xf>
    <xf numFmtId="0" fontId="7" fillId="8" borderId="8" xfId="0" applyFont="1" applyFill="1" applyBorder="1" applyAlignment="1">
      <alignment horizontal="left" vertical="center" indent="1"/>
    </xf>
    <xf numFmtId="0" fontId="0" fillId="8" borderId="9" xfId="0" applyFill="1" applyBorder="1"/>
    <xf numFmtId="0" fontId="8" fillId="9" borderId="10" xfId="0" applyFont="1" applyFill="1" applyBorder="1" applyAlignment="1">
      <alignment horizontal="center" vertical="center" wrapText="1"/>
    </xf>
    <xf numFmtId="164" fontId="8" fillId="9" borderId="11" xfId="0" applyNumberFormat="1" applyFont="1" applyFill="1" applyBorder="1" applyAlignment="1">
      <alignment horizontal="right" vertical="center"/>
    </xf>
    <xf numFmtId="165" fontId="8" fillId="9" borderId="11" xfId="0" applyNumberFormat="1" applyFont="1" applyFill="1" applyBorder="1" applyAlignment="1">
      <alignment horizontal="right" vertical="center"/>
    </xf>
    <xf numFmtId="0" fontId="8" fillId="9" borderId="12" xfId="0" applyFont="1" applyFill="1" applyBorder="1" applyAlignment="1">
      <alignment horizontal="right" vertical="center"/>
    </xf>
    <xf numFmtId="0" fontId="9" fillId="10" borderId="3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1" fillId="11" borderId="6" xfId="0" applyFont="1" applyFill="1" applyBorder="1" applyAlignment="1">
      <alignment horizontal="left" vertical="center" indent="1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12" borderId="6" xfId="0" applyFont="1" applyFill="1" applyBorder="1" applyAlignment="1">
      <alignment horizontal="left" vertical="center" indent="1"/>
    </xf>
    <xf numFmtId="0" fontId="0" fillId="13" borderId="6" xfId="0" applyFill="1" applyBorder="1"/>
    <xf numFmtId="0" fontId="12" fillId="13" borderId="0" xfId="0" applyFont="1" applyFill="1" applyBorder="1" applyAlignment="1">
      <alignment vertical="center"/>
    </xf>
    <xf numFmtId="0" fontId="0" fillId="13" borderId="7" xfId="0" applyFill="1" applyBorder="1"/>
    <xf numFmtId="0" fontId="13" fillId="13" borderId="0" xfId="0" applyFont="1" applyFill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164" fontId="15" fillId="14" borderId="13" xfId="0" applyNumberFormat="1" applyFont="1" applyFill="1" applyBorder="1" applyAlignment="1">
      <alignment horizontal="right" vertical="center"/>
    </xf>
    <xf numFmtId="164" fontId="15" fillId="15" borderId="13" xfId="0" applyNumberFormat="1" applyFont="1" applyFill="1" applyBorder="1" applyAlignment="1">
      <alignment horizontal="right" vertical="center"/>
    </xf>
    <xf numFmtId="164" fontId="16" fillId="14" borderId="13" xfId="0" applyNumberFormat="1" applyFont="1" applyFill="1" applyBorder="1" applyAlignment="1">
      <alignment horizontal="right" vertical="center"/>
    </xf>
    <xf numFmtId="0" fontId="16" fillId="15" borderId="13" xfId="0" applyFont="1" applyFill="1" applyBorder="1" applyAlignment="1">
      <alignment horizontal="center" vertical="center"/>
    </xf>
    <xf numFmtId="0" fontId="0" fillId="0" borderId="14" xfId="0" applyBorder="1"/>
    <xf numFmtId="0" fontId="13" fillId="0" borderId="15" xfId="0" applyFont="1" applyBorder="1" applyAlignment="1">
      <alignment vertical="center"/>
    </xf>
    <xf numFmtId="0" fontId="0" fillId="0" borderId="16" xfId="0" applyBorder="1"/>
  </cellXfs>
  <cellStyles count="1">
    <cellStyle name="Normal" xfId="0" builtinId="0"/>
  </cellStyles>
  <dxfs count="2">
    <dxf>
      <font>
        <b/>
        <color rgb="FFB71C1C"/>
        <name val="Arial"/>
      </font>
      <fill>
        <patternFill patternType="solid">
          <fgColor rgb="FFFFCDD2"/>
        </patternFill>
      </fill>
    </dxf>
    <dxf>
      <font>
        <b/>
        <color rgb="FF1B5E20"/>
        <name val="Arial"/>
      </font>
      <fill>
        <patternFill patternType="solid">
          <fgColor rgb="FFC8E6C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88888"/>
      <rgbColor rgb="FF9999FF"/>
      <rgbColor rgb="FF993366"/>
      <rgbColor rgb="FFFFFDE7"/>
      <rgbColor rgb="FFEDF7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4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94560"/>
      <rgbColor rgb="FF555555"/>
      <rgbColor rgb="FF969696"/>
      <rgbColor rgb="FF0F3460"/>
      <rgbColor rgb="FF339966"/>
      <rgbColor rgb="FF003300"/>
      <rgbColor rgb="FF1A1A2E"/>
      <rgbColor rgb="FF993300"/>
      <rgbColor rgb="FF993366"/>
      <rgbColor rgb="FF333399"/>
      <rgbColor rgb="FF16213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showGridLines="0" tabSelected="1" zoomScaleNormal="100" workbookViewId="0">
      <selection activeCell="L38" sqref="K38:L38"/>
    </sheetView>
  </sheetViews>
  <sheetFormatPr defaultColWidth="8.6640625" defaultRowHeight="14.4" x14ac:dyDescent="0.3"/>
  <cols>
    <col min="1" max="1" width="34" customWidth="1"/>
    <col min="2" max="4" width="18" customWidth="1"/>
    <col min="5" max="6" width="14" customWidth="1"/>
    <col min="7" max="7" width="3" customWidth="1"/>
    <col min="8" max="8" width="4" customWidth="1"/>
    <col min="9" max="9" width="66" customWidth="1"/>
    <col min="10" max="10" width="18" customWidth="1"/>
  </cols>
  <sheetData>
    <row r="1" spans="1:10" ht="30" customHeight="1" x14ac:dyDescent="0.3">
      <c r="A1" s="13" t="s">
        <v>89</v>
      </c>
      <c r="B1" s="14"/>
      <c r="C1" s="14"/>
      <c r="D1" s="14"/>
      <c r="E1" s="14"/>
      <c r="F1" s="15"/>
      <c r="H1" s="36" t="s">
        <v>0</v>
      </c>
      <c r="I1" s="14"/>
      <c r="J1" s="15"/>
    </row>
    <row r="2" spans="1:10" ht="15.75" customHeight="1" x14ac:dyDescent="0.3">
      <c r="A2" s="16" t="s">
        <v>1</v>
      </c>
      <c r="B2" s="17"/>
      <c r="C2" s="17"/>
      <c r="D2" s="17"/>
      <c r="E2" s="17"/>
      <c r="F2" s="18"/>
      <c r="H2" s="37" t="s">
        <v>2</v>
      </c>
      <c r="I2" s="17"/>
      <c r="J2" s="18"/>
    </row>
    <row r="3" spans="1:10" ht="18" customHeight="1" x14ac:dyDescent="0.3">
      <c r="A3" s="19" t="s">
        <v>3</v>
      </c>
      <c r="B3" s="20"/>
      <c r="C3" s="21"/>
      <c r="D3" s="21"/>
      <c r="E3" s="21"/>
      <c r="F3" s="22"/>
      <c r="H3" s="38" t="s">
        <v>4</v>
      </c>
      <c r="I3" s="17"/>
      <c r="J3" s="18"/>
    </row>
    <row r="4" spans="1:10" ht="18" hidden="1" customHeight="1" x14ac:dyDescent="0.3">
      <c r="A4" s="19" t="s">
        <v>5</v>
      </c>
      <c r="B4" s="20"/>
      <c r="C4" s="21"/>
      <c r="D4" s="21"/>
      <c r="E4" s="21"/>
      <c r="F4" s="22"/>
      <c r="H4" s="23"/>
      <c r="I4" s="21"/>
      <c r="J4" s="22"/>
    </row>
    <row r="5" spans="1:10" ht="18" customHeight="1" x14ac:dyDescent="0.3">
      <c r="A5" s="19" t="s">
        <v>6</v>
      </c>
      <c r="B5" s="20" t="s">
        <v>7</v>
      </c>
      <c r="C5" s="21"/>
      <c r="D5" s="21"/>
      <c r="E5" s="21"/>
      <c r="F5" s="22"/>
      <c r="H5" s="23"/>
      <c r="I5" s="39" t="s">
        <v>8</v>
      </c>
      <c r="J5" s="18"/>
    </row>
    <row r="6" spans="1:10" ht="18" customHeight="1" x14ac:dyDescent="0.3">
      <c r="A6" s="19" t="s">
        <v>9</v>
      </c>
      <c r="B6" s="20"/>
      <c r="C6" s="21"/>
      <c r="D6" s="21"/>
      <c r="E6" s="21"/>
      <c r="F6" s="22"/>
      <c r="H6" s="23"/>
      <c r="I6" s="40" t="s">
        <v>10</v>
      </c>
      <c r="J6" s="18"/>
    </row>
    <row r="7" spans="1:10" ht="18" customHeight="1" x14ac:dyDescent="0.3">
      <c r="A7" s="19" t="s">
        <v>11</v>
      </c>
      <c r="B7" s="20"/>
      <c r="C7" s="21"/>
      <c r="D7" s="21"/>
      <c r="E7" s="21"/>
      <c r="F7" s="22"/>
      <c r="H7" s="23"/>
      <c r="I7" s="21"/>
      <c r="J7" s="22"/>
    </row>
    <row r="8" spans="1:10" x14ac:dyDescent="0.3">
      <c r="A8" s="23"/>
      <c r="B8" s="21"/>
      <c r="C8" s="21"/>
      <c r="D8" s="21"/>
      <c r="E8" s="21"/>
      <c r="F8" s="22"/>
      <c r="H8" s="41" t="s">
        <v>12</v>
      </c>
      <c r="I8" s="17"/>
      <c r="J8" s="18"/>
    </row>
    <row r="9" spans="1:10" ht="30" customHeight="1" x14ac:dyDescent="0.3">
      <c r="A9" s="24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25" t="s">
        <v>18</v>
      </c>
      <c r="H9" s="42"/>
      <c r="I9" s="43" t="s">
        <v>19</v>
      </c>
      <c r="J9" s="44"/>
    </row>
    <row r="10" spans="1:10" ht="19.5" customHeight="1" x14ac:dyDescent="0.3">
      <c r="A10" s="26" t="s">
        <v>20</v>
      </c>
      <c r="B10" s="17"/>
      <c r="C10" s="17"/>
      <c r="D10" s="17"/>
      <c r="E10" s="17"/>
      <c r="F10" s="18"/>
      <c r="H10" s="42"/>
      <c r="I10" s="45" t="s">
        <v>21</v>
      </c>
      <c r="J10" s="44"/>
    </row>
    <row r="11" spans="1:10" ht="16.5" customHeight="1" x14ac:dyDescent="0.3">
      <c r="A11" s="27" t="s">
        <v>22</v>
      </c>
      <c r="B11" s="2">
        <v>40000000</v>
      </c>
      <c r="C11" s="3">
        <v>0</v>
      </c>
      <c r="D11" s="4">
        <f>C11-B11</f>
        <v>-40000000</v>
      </c>
      <c r="E11" s="5">
        <f t="shared" ref="E11:E16" si="0">IF(B11=0,"-",D11/B11)</f>
        <v>-1</v>
      </c>
      <c r="F11" s="28"/>
      <c r="H11" s="42"/>
      <c r="I11" s="45" t="s">
        <v>23</v>
      </c>
      <c r="J11" s="44"/>
    </row>
    <row r="12" spans="1:10" ht="16.5" customHeight="1" x14ac:dyDescent="0.3">
      <c r="A12" s="29" t="s">
        <v>24</v>
      </c>
      <c r="B12" s="6">
        <v>25000000</v>
      </c>
      <c r="C12" s="3">
        <v>0</v>
      </c>
      <c r="D12" s="4">
        <f>C12-B12</f>
        <v>-25000000</v>
      </c>
      <c r="E12" s="5">
        <f t="shared" si="0"/>
        <v>-1</v>
      </c>
      <c r="F12" s="28"/>
      <c r="H12" s="23"/>
      <c r="I12" s="21"/>
      <c r="J12" s="22"/>
    </row>
    <row r="13" spans="1:10" ht="16.5" customHeight="1" x14ac:dyDescent="0.3">
      <c r="A13" s="27" t="s">
        <v>25</v>
      </c>
      <c r="B13" s="2">
        <v>15000000</v>
      </c>
      <c r="C13" s="3">
        <v>0</v>
      </c>
      <c r="D13" s="4">
        <f>C13-B13</f>
        <v>-15000000</v>
      </c>
      <c r="E13" s="5">
        <f t="shared" si="0"/>
        <v>-1</v>
      </c>
      <c r="F13" s="28"/>
      <c r="H13" s="38" t="s">
        <v>26</v>
      </c>
      <c r="I13" s="17"/>
      <c r="J13" s="18"/>
    </row>
    <row r="14" spans="1:10" ht="16.5" customHeight="1" x14ac:dyDescent="0.3">
      <c r="A14" s="29" t="s">
        <v>27</v>
      </c>
      <c r="B14" s="6">
        <v>30000000</v>
      </c>
      <c r="C14" s="3">
        <v>0</v>
      </c>
      <c r="D14" s="4">
        <f>C14-B14</f>
        <v>-30000000</v>
      </c>
      <c r="E14" s="5">
        <f t="shared" si="0"/>
        <v>-1</v>
      </c>
      <c r="F14" s="28"/>
      <c r="H14" s="46">
        <v>1</v>
      </c>
      <c r="I14" s="40" t="s">
        <v>28</v>
      </c>
      <c r="J14" s="18"/>
    </row>
    <row r="15" spans="1:10" ht="16.5" customHeight="1" x14ac:dyDescent="0.3">
      <c r="A15" s="27" t="s">
        <v>29</v>
      </c>
      <c r="B15" s="2">
        <v>20000000</v>
      </c>
      <c r="C15" s="3">
        <v>0</v>
      </c>
      <c r="D15" s="4">
        <f>C15-B15</f>
        <v>-20000000</v>
      </c>
      <c r="E15" s="5">
        <f t="shared" si="0"/>
        <v>-1</v>
      </c>
      <c r="F15" s="28"/>
      <c r="H15" s="46">
        <v>2</v>
      </c>
      <c r="I15" s="40" t="s">
        <v>30</v>
      </c>
      <c r="J15" s="18"/>
    </row>
    <row r="16" spans="1:10" ht="18" customHeight="1" x14ac:dyDescent="0.3">
      <c r="A16" s="30" t="s">
        <v>31</v>
      </c>
      <c r="B16" s="7">
        <f>SUM(B11:B15)</f>
        <v>130000000</v>
      </c>
      <c r="C16" s="7">
        <f>SUM(C11:C15)</f>
        <v>0</v>
      </c>
      <c r="D16" s="7">
        <f>SUM(D11:D15)</f>
        <v>-130000000</v>
      </c>
      <c r="E16" s="8">
        <f t="shared" si="0"/>
        <v>-1</v>
      </c>
      <c r="F16" s="31"/>
      <c r="H16" s="46">
        <v>3</v>
      </c>
      <c r="I16" s="40" t="s">
        <v>32</v>
      </c>
      <c r="J16" s="18"/>
    </row>
    <row r="17" spans="1:10" x14ac:dyDescent="0.3">
      <c r="A17" s="23"/>
      <c r="B17" s="21"/>
      <c r="C17" s="21"/>
      <c r="D17" s="21"/>
      <c r="E17" s="21"/>
      <c r="F17" s="22"/>
      <c r="H17" s="46">
        <v>4</v>
      </c>
      <c r="I17" s="40" t="s">
        <v>33</v>
      </c>
      <c r="J17" s="18"/>
    </row>
    <row r="18" spans="1:10" ht="19.5" customHeight="1" x14ac:dyDescent="0.3">
      <c r="A18" s="26" t="s">
        <v>34</v>
      </c>
      <c r="B18" s="17"/>
      <c r="C18" s="17"/>
      <c r="D18" s="17"/>
      <c r="E18" s="17"/>
      <c r="F18" s="18"/>
      <c r="H18" s="46">
        <v>5</v>
      </c>
      <c r="I18" s="40" t="s">
        <v>35</v>
      </c>
      <c r="J18" s="18"/>
    </row>
    <row r="19" spans="1:10" ht="16.5" customHeight="1" x14ac:dyDescent="0.3">
      <c r="A19" s="27" t="s">
        <v>36</v>
      </c>
      <c r="B19" s="2">
        <v>18000000</v>
      </c>
      <c r="C19" s="3">
        <v>0</v>
      </c>
      <c r="D19" s="4">
        <f>C19-B19</f>
        <v>-18000000</v>
      </c>
      <c r="E19" s="5">
        <f t="shared" ref="E19:E24" si="1">IF(B19=0,"-",D19/B19)</f>
        <v>-1</v>
      </c>
      <c r="F19" s="28"/>
      <c r="H19" s="46">
        <v>6</v>
      </c>
      <c r="I19" s="40" t="s">
        <v>37</v>
      </c>
      <c r="J19" s="18"/>
    </row>
    <row r="20" spans="1:10" ht="16.5" customHeight="1" x14ac:dyDescent="0.3">
      <c r="A20" s="29" t="s">
        <v>38</v>
      </c>
      <c r="B20" s="6">
        <v>12000000</v>
      </c>
      <c r="C20" s="3">
        <v>0</v>
      </c>
      <c r="D20" s="4">
        <f>C20-B20</f>
        <v>-12000000</v>
      </c>
      <c r="E20" s="5">
        <f t="shared" si="1"/>
        <v>-1</v>
      </c>
      <c r="F20" s="28"/>
      <c r="H20" s="46">
        <v>7</v>
      </c>
      <c r="I20" s="40" t="s">
        <v>39</v>
      </c>
      <c r="J20" s="18"/>
    </row>
    <row r="21" spans="1:10" ht="16.5" customHeight="1" x14ac:dyDescent="0.3">
      <c r="A21" s="27" t="s">
        <v>40</v>
      </c>
      <c r="B21" s="2">
        <v>5000000</v>
      </c>
      <c r="C21" s="3">
        <v>0</v>
      </c>
      <c r="D21" s="4">
        <f>C21-B21</f>
        <v>-5000000</v>
      </c>
      <c r="E21" s="5">
        <f t="shared" si="1"/>
        <v>-1</v>
      </c>
      <c r="F21" s="28"/>
      <c r="H21" s="23"/>
      <c r="I21" s="21"/>
      <c r="J21" s="22"/>
    </row>
    <row r="22" spans="1:10" ht="16.5" customHeight="1" x14ac:dyDescent="0.3">
      <c r="A22" s="29" t="s">
        <v>41</v>
      </c>
      <c r="B22" s="6">
        <v>8000000</v>
      </c>
      <c r="C22" s="3">
        <v>0</v>
      </c>
      <c r="D22" s="4">
        <f>C22-B22</f>
        <v>-8000000</v>
      </c>
      <c r="E22" s="5">
        <f t="shared" si="1"/>
        <v>-1</v>
      </c>
      <c r="F22" s="28"/>
      <c r="H22" s="38" t="s">
        <v>42</v>
      </c>
      <c r="I22" s="17"/>
      <c r="J22" s="18"/>
    </row>
    <row r="23" spans="1:10" ht="16.5" customHeight="1" x14ac:dyDescent="0.3">
      <c r="A23" s="27" t="s">
        <v>43</v>
      </c>
      <c r="B23" s="2">
        <v>7000000</v>
      </c>
      <c r="C23" s="3">
        <v>0</v>
      </c>
      <c r="D23" s="4">
        <f>C23-B23</f>
        <v>-7000000</v>
      </c>
      <c r="E23" s="5">
        <f t="shared" si="1"/>
        <v>-1</v>
      </c>
      <c r="F23" s="28"/>
      <c r="H23" s="23"/>
      <c r="I23" s="9" t="s">
        <v>44</v>
      </c>
      <c r="J23" s="47">
        <f>B62</f>
        <v>372500000</v>
      </c>
    </row>
    <row r="24" spans="1:10" ht="18" customHeight="1" x14ac:dyDescent="0.3">
      <c r="A24" s="30" t="s">
        <v>45</v>
      </c>
      <c r="B24" s="7">
        <f>SUM(B19:B23)</f>
        <v>50000000</v>
      </c>
      <c r="C24" s="7">
        <f>SUM(C19:C23)</f>
        <v>0</v>
      </c>
      <c r="D24" s="7">
        <f>SUM(D19:D23)</f>
        <v>-50000000</v>
      </c>
      <c r="E24" s="8">
        <f t="shared" si="1"/>
        <v>-1</v>
      </c>
      <c r="F24" s="31"/>
      <c r="H24" s="23"/>
      <c r="I24" s="10" t="s">
        <v>46</v>
      </c>
      <c r="J24" s="48">
        <f>-B27</f>
        <v>-50000000</v>
      </c>
    </row>
    <row r="25" spans="1:10" x14ac:dyDescent="0.3">
      <c r="A25" s="23"/>
      <c r="B25" s="21"/>
      <c r="C25" s="21"/>
      <c r="D25" s="21"/>
      <c r="E25" s="21"/>
      <c r="F25" s="22"/>
      <c r="H25" s="23"/>
      <c r="I25" s="11" t="s">
        <v>47</v>
      </c>
      <c r="J25" s="49">
        <f>B62-B27</f>
        <v>322500000</v>
      </c>
    </row>
    <row r="26" spans="1:10" ht="19.5" customHeight="1" x14ac:dyDescent="0.3">
      <c r="A26" s="26" t="s">
        <v>48</v>
      </c>
      <c r="B26" s="17"/>
      <c r="C26" s="17"/>
      <c r="D26" s="17"/>
      <c r="E26" s="17"/>
      <c r="F26" s="18"/>
      <c r="H26" s="23"/>
      <c r="I26" s="10" t="s">
        <v>49</v>
      </c>
      <c r="J26" s="49"/>
    </row>
    <row r="27" spans="1:10" ht="16.5" customHeight="1" x14ac:dyDescent="0.3">
      <c r="A27" s="27" t="s">
        <v>50</v>
      </c>
      <c r="B27" s="2">
        <v>50000000</v>
      </c>
      <c r="C27" s="3">
        <v>0</v>
      </c>
      <c r="D27" s="4">
        <f>C27-B27</f>
        <v>-50000000</v>
      </c>
      <c r="E27" s="5">
        <f t="shared" ref="E27:E32" si="2">IF(B27=0,"-",D27/B27)</f>
        <v>-1</v>
      </c>
      <c r="F27" s="28"/>
      <c r="H27" s="23"/>
      <c r="I27" s="11" t="s">
        <v>51</v>
      </c>
      <c r="J27" s="49">
        <f>J26-J25</f>
        <v>-322500000</v>
      </c>
    </row>
    <row r="28" spans="1:10" ht="16.5" customHeight="1" x14ac:dyDescent="0.3">
      <c r="A28" s="29" t="s">
        <v>52</v>
      </c>
      <c r="B28" s="6">
        <v>35000000</v>
      </c>
      <c r="C28" s="3">
        <v>0</v>
      </c>
      <c r="D28" s="4">
        <f>C28-B28</f>
        <v>-35000000</v>
      </c>
      <c r="E28" s="5">
        <f t="shared" si="2"/>
        <v>-1</v>
      </c>
      <c r="F28" s="28"/>
      <c r="H28" s="23"/>
      <c r="I28" s="12" t="s">
        <v>53</v>
      </c>
      <c r="J28" s="50" t="str">
        <f>IF(J27&gt;=0,"✔ WITHIN CAP","✖ OVER CAP")</f>
        <v>✖ OVER CAP</v>
      </c>
    </row>
    <row r="29" spans="1:10" ht="16.5" customHeight="1" x14ac:dyDescent="0.3">
      <c r="A29" s="27" t="s">
        <v>54</v>
      </c>
      <c r="B29" s="2">
        <v>10000000</v>
      </c>
      <c r="C29" s="3">
        <v>0</v>
      </c>
      <c r="D29" s="4">
        <f>C29-B29</f>
        <v>-10000000</v>
      </c>
      <c r="E29" s="5">
        <f t="shared" si="2"/>
        <v>-1</v>
      </c>
      <c r="F29" s="28"/>
      <c r="H29" s="23"/>
      <c r="I29" s="21"/>
      <c r="J29" s="22"/>
    </row>
    <row r="30" spans="1:10" ht="16.5" customHeight="1" x14ac:dyDescent="0.3">
      <c r="A30" s="29" t="s">
        <v>55</v>
      </c>
      <c r="B30" s="6">
        <v>8000000</v>
      </c>
      <c r="C30" s="3">
        <v>0</v>
      </c>
      <c r="D30" s="4">
        <f>C30-B30</f>
        <v>-8000000</v>
      </c>
      <c r="E30" s="5">
        <f t="shared" si="2"/>
        <v>-1</v>
      </c>
      <c r="F30" s="28"/>
      <c r="H30" s="38" t="s">
        <v>56</v>
      </c>
      <c r="I30" s="17"/>
      <c r="J30" s="18"/>
    </row>
    <row r="31" spans="1:10" ht="16.5" customHeight="1" x14ac:dyDescent="0.3">
      <c r="A31" s="27" t="s">
        <v>57</v>
      </c>
      <c r="B31" s="2">
        <v>6000000</v>
      </c>
      <c r="C31" s="3">
        <v>0</v>
      </c>
      <c r="D31" s="4">
        <f>C31-B31</f>
        <v>-6000000</v>
      </c>
      <c r="E31" s="5">
        <f t="shared" si="2"/>
        <v>-1</v>
      </c>
      <c r="F31" s="28"/>
      <c r="H31" s="23"/>
      <c r="I31" s="40" t="s">
        <v>58</v>
      </c>
      <c r="J31" s="18"/>
    </row>
    <row r="32" spans="1:10" ht="18" customHeight="1" x14ac:dyDescent="0.3">
      <c r="A32" s="30" t="s">
        <v>59</v>
      </c>
      <c r="B32" s="7">
        <f>SUM(B27:B31)</f>
        <v>109000000</v>
      </c>
      <c r="C32" s="7">
        <f>SUM(C27:C31)</f>
        <v>0</v>
      </c>
      <c r="D32" s="7">
        <f>SUM(D27:D31)</f>
        <v>-109000000</v>
      </c>
      <c r="E32" s="8">
        <f t="shared" si="2"/>
        <v>-1</v>
      </c>
      <c r="F32" s="31"/>
      <c r="H32" s="23"/>
      <c r="I32" s="40" t="s">
        <v>60</v>
      </c>
      <c r="J32" s="18"/>
    </row>
    <row r="33" spans="1:10" x14ac:dyDescent="0.3">
      <c r="A33" s="23"/>
      <c r="B33" s="21"/>
      <c r="C33" s="21"/>
      <c r="D33" s="21"/>
      <c r="E33" s="21"/>
      <c r="F33" s="22"/>
      <c r="H33" s="23"/>
      <c r="I33" s="40" t="s">
        <v>61</v>
      </c>
      <c r="J33" s="18"/>
    </row>
    <row r="34" spans="1:10" ht="19.5" customHeight="1" x14ac:dyDescent="0.3">
      <c r="A34" s="26" t="s">
        <v>62</v>
      </c>
      <c r="B34" s="17"/>
      <c r="C34" s="17"/>
      <c r="D34" s="17"/>
      <c r="E34" s="17"/>
      <c r="F34" s="18"/>
      <c r="H34" s="23"/>
      <c r="I34" s="40" t="s">
        <v>63</v>
      </c>
      <c r="J34" s="18"/>
    </row>
    <row r="35" spans="1:10" ht="16.5" customHeight="1" thickBot="1" x14ac:dyDescent="0.35">
      <c r="A35" s="27" t="s">
        <v>64</v>
      </c>
      <c r="B35" s="2">
        <v>9000000</v>
      </c>
      <c r="C35" s="3">
        <v>0</v>
      </c>
      <c r="D35" s="4">
        <f>C35-B35</f>
        <v>-9000000</v>
      </c>
      <c r="E35" s="5">
        <f>IF(B35=0,"-",D35/B35)</f>
        <v>-1</v>
      </c>
      <c r="F35" s="28"/>
      <c r="H35" s="51"/>
      <c r="I35" s="52" t="s">
        <v>65</v>
      </c>
      <c r="J35" s="53"/>
    </row>
    <row r="36" spans="1:10" ht="16.5" customHeight="1" x14ac:dyDescent="0.3">
      <c r="A36" s="29" t="s">
        <v>66</v>
      </c>
      <c r="B36" s="6">
        <v>5000000</v>
      </c>
      <c r="C36" s="3">
        <v>0</v>
      </c>
      <c r="D36" s="4">
        <f>C36-B36</f>
        <v>-5000000</v>
      </c>
      <c r="E36" s="5">
        <f>IF(B36=0,"-",D36/B36)</f>
        <v>-1</v>
      </c>
      <c r="F36" s="28"/>
    </row>
    <row r="37" spans="1:10" ht="16.5" customHeight="1" x14ac:dyDescent="0.3">
      <c r="A37" s="27" t="s">
        <v>67</v>
      </c>
      <c r="B37" s="2">
        <v>4000000</v>
      </c>
      <c r="C37" s="3">
        <v>0</v>
      </c>
      <c r="D37" s="4">
        <f>C37-B37</f>
        <v>-4000000</v>
      </c>
      <c r="E37" s="5">
        <f>IF(B37=0,"-",D37/B37)</f>
        <v>-1</v>
      </c>
      <c r="F37" s="28"/>
    </row>
    <row r="38" spans="1:10" ht="16.5" customHeight="1" x14ac:dyDescent="0.3">
      <c r="A38" s="29" t="s">
        <v>68</v>
      </c>
      <c r="B38" s="6">
        <v>3000000</v>
      </c>
      <c r="C38" s="3">
        <v>0</v>
      </c>
      <c r="D38" s="4">
        <f>C38-B38</f>
        <v>-3000000</v>
      </c>
      <c r="E38" s="5">
        <f>IF(B38=0,"-",D38/B38)</f>
        <v>-1</v>
      </c>
      <c r="F38" s="28"/>
    </row>
    <row r="39" spans="1:10" ht="18" customHeight="1" x14ac:dyDescent="0.3">
      <c r="A39" s="30" t="s">
        <v>69</v>
      </c>
      <c r="B39" s="7">
        <f>SUM(B35:B38)</f>
        <v>21000000</v>
      </c>
      <c r="C39" s="7">
        <f>SUM(C35:C38)</f>
        <v>0</v>
      </c>
      <c r="D39" s="7">
        <f>SUM(D35:D38)</f>
        <v>-21000000</v>
      </c>
      <c r="E39" s="8">
        <f>IF(B39=0,"-",D39/B39)</f>
        <v>-1</v>
      </c>
      <c r="F39" s="31"/>
    </row>
    <row r="40" spans="1:10" x14ac:dyDescent="0.3">
      <c r="A40" s="23"/>
      <c r="B40" s="21"/>
      <c r="C40" s="21"/>
      <c r="D40" s="21"/>
      <c r="E40" s="21"/>
      <c r="F40" s="22"/>
    </row>
    <row r="41" spans="1:10" ht="19.5" customHeight="1" x14ac:dyDescent="0.3">
      <c r="A41" s="26" t="s">
        <v>70</v>
      </c>
      <c r="B41" s="17"/>
      <c r="C41" s="17"/>
      <c r="D41" s="17"/>
      <c r="E41" s="17"/>
      <c r="F41" s="18"/>
    </row>
    <row r="42" spans="1:10" ht="16.5" customHeight="1" x14ac:dyDescent="0.3">
      <c r="A42" s="27" t="s">
        <v>71</v>
      </c>
      <c r="B42" s="2">
        <v>8000000</v>
      </c>
      <c r="C42" s="3">
        <v>0</v>
      </c>
      <c r="D42" s="4">
        <f>C42-B42</f>
        <v>-8000000</v>
      </c>
      <c r="E42" s="5">
        <f>IF(B42=0,"-",D42/B42)</f>
        <v>-1</v>
      </c>
      <c r="F42" s="28"/>
    </row>
    <row r="43" spans="1:10" ht="16.5" customHeight="1" x14ac:dyDescent="0.3">
      <c r="A43" s="29" t="s">
        <v>72</v>
      </c>
      <c r="B43" s="6">
        <v>3000000</v>
      </c>
      <c r="C43" s="3">
        <v>0</v>
      </c>
      <c r="D43" s="4">
        <f>C43-B43</f>
        <v>-3000000</v>
      </c>
      <c r="E43" s="5">
        <f>IF(B43=0,"-",D43/B43)</f>
        <v>-1</v>
      </c>
      <c r="F43" s="28"/>
    </row>
    <row r="44" spans="1:10" ht="16.5" customHeight="1" x14ac:dyDescent="0.3">
      <c r="A44" s="27" t="s">
        <v>73</v>
      </c>
      <c r="B44" s="2">
        <v>2000000</v>
      </c>
      <c r="C44" s="3">
        <v>0</v>
      </c>
      <c r="D44" s="4">
        <f>C44-B44</f>
        <v>-2000000</v>
      </c>
      <c r="E44" s="5">
        <f>IF(B44=0,"-",D44/B44)</f>
        <v>-1</v>
      </c>
      <c r="F44" s="28"/>
    </row>
    <row r="45" spans="1:10" ht="16.5" customHeight="1" x14ac:dyDescent="0.3">
      <c r="A45" s="29" t="s">
        <v>74</v>
      </c>
      <c r="B45" s="6">
        <v>2000000</v>
      </c>
      <c r="C45" s="3">
        <v>0</v>
      </c>
      <c r="D45" s="4">
        <f>C45-B45</f>
        <v>-2000000</v>
      </c>
      <c r="E45" s="5">
        <f>IF(B45=0,"-",D45/B45)</f>
        <v>-1</v>
      </c>
      <c r="F45" s="28"/>
    </row>
    <row r="46" spans="1:10" ht="18" customHeight="1" x14ac:dyDescent="0.3">
      <c r="A46" s="30" t="s">
        <v>75</v>
      </c>
      <c r="B46" s="7">
        <f>SUM(B42:B45)</f>
        <v>15000000</v>
      </c>
      <c r="C46" s="7">
        <f>SUM(C42:C45)</f>
        <v>0</v>
      </c>
      <c r="D46" s="7">
        <f>SUM(D42:D45)</f>
        <v>-15000000</v>
      </c>
      <c r="E46" s="8">
        <f>IF(B46=0,"-",D46/B46)</f>
        <v>-1</v>
      </c>
      <c r="F46" s="31"/>
    </row>
    <row r="47" spans="1:10" x14ac:dyDescent="0.3">
      <c r="A47" s="23"/>
      <c r="B47" s="21"/>
      <c r="C47" s="21"/>
      <c r="D47" s="21"/>
      <c r="E47" s="21"/>
      <c r="F47" s="22"/>
    </row>
    <row r="48" spans="1:10" ht="19.5" customHeight="1" x14ac:dyDescent="0.3">
      <c r="A48" s="26" t="s">
        <v>76</v>
      </c>
      <c r="B48" s="17"/>
      <c r="C48" s="17"/>
      <c r="D48" s="17"/>
      <c r="E48" s="17"/>
      <c r="F48" s="18"/>
    </row>
    <row r="49" spans="1:6" ht="16.5" customHeight="1" x14ac:dyDescent="0.3">
      <c r="A49" s="27" t="s">
        <v>77</v>
      </c>
      <c r="B49" s="2">
        <v>20000000</v>
      </c>
      <c r="C49" s="3">
        <v>0</v>
      </c>
      <c r="D49" s="4">
        <f>C49-B49</f>
        <v>-20000000</v>
      </c>
      <c r="E49" s="5">
        <f>IF(B49=0,"-",D49/B49)</f>
        <v>-1</v>
      </c>
      <c r="F49" s="28"/>
    </row>
    <row r="50" spans="1:6" ht="16.5" customHeight="1" x14ac:dyDescent="0.3">
      <c r="A50" s="29" t="s">
        <v>78</v>
      </c>
      <c r="B50" s="6">
        <v>5000000</v>
      </c>
      <c r="C50" s="3">
        <v>0</v>
      </c>
      <c r="D50" s="4">
        <f>C50-B50</f>
        <v>-5000000</v>
      </c>
      <c r="E50" s="5">
        <f>IF(B50=0,"-",D50/B50)</f>
        <v>-1</v>
      </c>
      <c r="F50" s="28"/>
    </row>
    <row r="51" spans="1:6" ht="16.5" customHeight="1" x14ac:dyDescent="0.3">
      <c r="A51" s="27" t="s">
        <v>79</v>
      </c>
      <c r="B51" s="2">
        <v>8000000</v>
      </c>
      <c r="C51" s="3">
        <v>0</v>
      </c>
      <c r="D51" s="4">
        <f>C51-B51</f>
        <v>-8000000</v>
      </c>
      <c r="E51" s="5">
        <f>IF(B51=0,"-",D51/B51)</f>
        <v>-1</v>
      </c>
      <c r="F51" s="28"/>
    </row>
    <row r="52" spans="1:6" ht="18" customHeight="1" x14ac:dyDescent="0.3">
      <c r="A52" s="30" t="s">
        <v>80</v>
      </c>
      <c r="B52" s="7">
        <f>SUM(B49:B51)</f>
        <v>33000000</v>
      </c>
      <c r="C52" s="7">
        <f>SUM(C49:C51)</f>
        <v>0</v>
      </c>
      <c r="D52" s="7">
        <f>SUM(D49:D51)</f>
        <v>-33000000</v>
      </c>
      <c r="E52" s="8">
        <f>IF(B52=0,"-",D52/B52)</f>
        <v>-1</v>
      </c>
      <c r="F52" s="31"/>
    </row>
    <row r="53" spans="1:6" x14ac:dyDescent="0.3">
      <c r="A53" s="23"/>
      <c r="B53" s="21"/>
      <c r="C53" s="21"/>
      <c r="D53" s="21"/>
      <c r="E53" s="21"/>
      <c r="F53" s="22"/>
    </row>
    <row r="54" spans="1:6" ht="19.5" customHeight="1" x14ac:dyDescent="0.3">
      <c r="A54" s="26" t="s">
        <v>81</v>
      </c>
      <c r="B54" s="17"/>
      <c r="C54" s="17"/>
      <c r="D54" s="17"/>
      <c r="E54" s="17"/>
      <c r="F54" s="18"/>
    </row>
    <row r="55" spans="1:6" ht="16.5" customHeight="1" x14ac:dyDescent="0.3">
      <c r="A55" s="27" t="s">
        <v>82</v>
      </c>
      <c r="B55" s="2">
        <v>6000000</v>
      </c>
      <c r="C55" s="3">
        <v>0</v>
      </c>
      <c r="D55" s="4">
        <f>C55-B55</f>
        <v>-6000000</v>
      </c>
      <c r="E55" s="5">
        <f t="shared" ref="E55:E60" si="3">IF(B55=0,"-",D55/B55)</f>
        <v>-1</v>
      </c>
      <c r="F55" s="28"/>
    </row>
    <row r="56" spans="1:6" ht="16.5" customHeight="1" x14ac:dyDescent="0.3">
      <c r="A56" s="29" t="s">
        <v>83</v>
      </c>
      <c r="B56" s="6">
        <v>3000000</v>
      </c>
      <c r="C56" s="3">
        <v>0</v>
      </c>
      <c r="D56" s="4">
        <f>C56-B56</f>
        <v>-3000000</v>
      </c>
      <c r="E56" s="5">
        <f t="shared" si="3"/>
        <v>-1</v>
      </c>
      <c r="F56" s="28"/>
    </row>
    <row r="57" spans="1:6" ht="16.5" customHeight="1" x14ac:dyDescent="0.3">
      <c r="A57" s="27" t="s">
        <v>84</v>
      </c>
      <c r="B57" s="2">
        <v>2000000</v>
      </c>
      <c r="C57" s="3">
        <v>0</v>
      </c>
      <c r="D57" s="4">
        <f>C57-B57</f>
        <v>-2000000</v>
      </c>
      <c r="E57" s="5">
        <f t="shared" si="3"/>
        <v>-1</v>
      </c>
      <c r="F57" s="28"/>
    </row>
    <row r="58" spans="1:6" ht="16.5" customHeight="1" x14ac:dyDescent="0.3">
      <c r="A58" s="29" t="s">
        <v>85</v>
      </c>
      <c r="B58" s="6">
        <v>1500000</v>
      </c>
      <c r="C58" s="3">
        <v>0</v>
      </c>
      <c r="D58" s="4">
        <f>C58-B58</f>
        <v>-1500000</v>
      </c>
      <c r="E58" s="5">
        <f t="shared" si="3"/>
        <v>-1</v>
      </c>
      <c r="F58" s="28"/>
    </row>
    <row r="59" spans="1:6" ht="16.5" customHeight="1" x14ac:dyDescent="0.3">
      <c r="A59" s="27" t="s">
        <v>86</v>
      </c>
      <c r="B59" s="2">
        <v>2000000</v>
      </c>
      <c r="C59" s="3">
        <v>0</v>
      </c>
      <c r="D59" s="4">
        <f>C59-B59</f>
        <v>-2000000</v>
      </c>
      <c r="E59" s="5">
        <f t="shared" si="3"/>
        <v>-1</v>
      </c>
      <c r="F59" s="28"/>
    </row>
    <row r="60" spans="1:6" ht="18" customHeight="1" x14ac:dyDescent="0.3">
      <c r="A60" s="30" t="s">
        <v>87</v>
      </c>
      <c r="B60" s="7">
        <f>SUM(B55:B59)</f>
        <v>14500000</v>
      </c>
      <c r="C60" s="7">
        <f>SUM(C55:C59)</f>
        <v>0</v>
      </c>
      <c r="D60" s="7">
        <f>SUM(D55:D59)</f>
        <v>-14500000</v>
      </c>
      <c r="E60" s="8">
        <f t="shared" si="3"/>
        <v>-1</v>
      </c>
      <c r="F60" s="31"/>
    </row>
    <row r="61" spans="1:6" x14ac:dyDescent="0.3">
      <c r="A61" s="23"/>
      <c r="B61" s="21"/>
      <c r="C61" s="21"/>
      <c r="D61" s="21"/>
      <c r="E61" s="21"/>
      <c r="F61" s="22"/>
    </row>
    <row r="62" spans="1:6" ht="21.75" customHeight="1" thickBot="1" x14ac:dyDescent="0.35">
      <c r="A62" s="32" t="s">
        <v>88</v>
      </c>
      <c r="B62" s="33">
        <f>SUM(B16,B24,B32,B39,B46,B52,B60)</f>
        <v>372500000</v>
      </c>
      <c r="C62" s="33">
        <f>SUM(C16,C24,C32,C39,C46,C52,C60)</f>
        <v>0</v>
      </c>
      <c r="D62" s="33">
        <f>SUM(D16,D24,D32,D39,D46,D52,D60)</f>
        <v>-372500000</v>
      </c>
      <c r="E62" s="34">
        <f>IF(B62=0,"-",D62/B62)</f>
        <v>-1</v>
      </c>
      <c r="F62" s="35"/>
    </row>
  </sheetData>
  <mergeCells count="33">
    <mergeCell ref="H1:J1"/>
    <mergeCell ref="I35:J35"/>
    <mergeCell ref="I20:J20"/>
    <mergeCell ref="I10:J10"/>
    <mergeCell ref="A1:F1"/>
    <mergeCell ref="I19:J19"/>
    <mergeCell ref="I31:J31"/>
    <mergeCell ref="I9:J9"/>
    <mergeCell ref="H2:J2"/>
    <mergeCell ref="A26:F26"/>
    <mergeCell ref="A2:F2"/>
    <mergeCell ref="I16:J16"/>
    <mergeCell ref="H22:J22"/>
    <mergeCell ref="H13:J13"/>
    <mergeCell ref="H3:J3"/>
    <mergeCell ref="I18:J18"/>
    <mergeCell ref="A10:F10"/>
    <mergeCell ref="H8:J8"/>
    <mergeCell ref="I5:J5"/>
    <mergeCell ref="I14:J14"/>
    <mergeCell ref="I17:J17"/>
    <mergeCell ref="A41:F41"/>
    <mergeCell ref="A54:F54"/>
    <mergeCell ref="I34:J34"/>
    <mergeCell ref="I6:J6"/>
    <mergeCell ref="I15:J15"/>
    <mergeCell ref="I11:J11"/>
    <mergeCell ref="A18:F18"/>
    <mergeCell ref="I32:J32"/>
    <mergeCell ref="H30:J30"/>
    <mergeCell ref="I33:J33"/>
    <mergeCell ref="A34:F34"/>
    <mergeCell ref="A48:F48"/>
  </mergeCells>
  <conditionalFormatting sqref="J27:J28">
    <cfRule type="expression" dxfId="1" priority="1">
      <formula>$J$27&gt;=0</formula>
    </cfRule>
    <cfRule type="expression" dxfId="0" priority="2">
      <formula>$J$27&lt;0</formula>
    </cfRule>
  </conditionalFormatting>
  <pageMargins left="0.75" right="0.75" top="1" bottom="1" header="0.511811023622047" footer="0.511811023622047"/>
  <pageSetup paperSize="9" orientation="portrait" horizontalDpi="300" verticalDpi="300"/>
  <headerFooter>
    <oddHeader>&amp;R&amp;"Aptos"&amp;10&amp;K0000FF Interno&amp;1#_x000D_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Mark Grimes</cp:lastModifiedBy>
  <cp:revision>0</cp:revision>
  <dcterms:created xsi:type="dcterms:W3CDTF">2026-06-15T16:02:36Z</dcterms:created>
  <dcterms:modified xsi:type="dcterms:W3CDTF">2026-10-18T16:38:29Z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4dd16c-3145-49ee-83f9-a0532d9206d3_Enabled">
    <vt:lpwstr>true</vt:lpwstr>
  </property>
  <property fmtid="{D5CDD505-2E9C-101B-9397-08002B2CF9AE}" pid="3" name="MSIP_Label_504dd16c-3145-49ee-83f9-a0532d9206d3_SetDate">
    <vt:lpwstr>2026-10-18T16:38:29Z</vt:lpwstr>
  </property>
  <property fmtid="{D5CDD505-2E9C-101B-9397-08002B2CF9AE}" pid="4" name="MSIP_Label_504dd16c-3145-49ee-83f9-a0532d9206d3_Method">
    <vt:lpwstr>Standard</vt:lpwstr>
  </property>
  <property fmtid="{D5CDD505-2E9C-101B-9397-08002B2CF9AE}" pid="5" name="MSIP_Label_504dd16c-3145-49ee-83f9-a0532d9206d3_Name">
    <vt:lpwstr>Interno</vt:lpwstr>
  </property>
  <property fmtid="{D5CDD505-2E9C-101B-9397-08002B2CF9AE}" pid="6" name="MSIP_Label_504dd16c-3145-49ee-83f9-a0532d9206d3_SiteId">
    <vt:lpwstr>31651f30-e0e9-431c-8c5e-f5c49130f662</vt:lpwstr>
  </property>
  <property fmtid="{D5CDD505-2E9C-101B-9397-08002B2CF9AE}" pid="7" name="MSIP_Label_504dd16c-3145-49ee-83f9-a0532d9206d3_ActionId">
    <vt:lpwstr>f0e8eba7-f05d-4bf5-ba01-9ea48c24d7c4</vt:lpwstr>
  </property>
  <property fmtid="{D5CDD505-2E9C-101B-9397-08002B2CF9AE}" pid="8" name="MSIP_Label_504dd16c-3145-49ee-83f9-a0532d9206d3_ContentBits">
    <vt:lpwstr>1</vt:lpwstr>
  </property>
  <property fmtid="{D5CDD505-2E9C-101B-9397-08002B2CF9AE}" pid="9" name="MSIP_Label_504dd16c-3145-49ee-83f9-a0532d9206d3_Tag">
    <vt:lpwstr>10, 3, 0, 1</vt:lpwstr>
  </property>
</Properties>
</file>